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<sst xmlns="http://schemas.openxmlformats.org/spreadsheetml/2006/main" count="18" uniqueCount="18">
  <si>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X</t>
  </si>
  <si>
    <t>Thickness, t, in</t>
  </si>
  <si>
    <t>Exposed Semispan, b, in</t>
  </si>
  <si>
    <t>Flight Speed, V, ft/sec</t>
  </si>
  <si>
    <t>Altitude MSL, h, ft</t>
  </si>
  <si>
    <t>Taper Ratio, λ</t>
  </si>
  <si>
    <t>Panel Aspect Ratio, AR</t>
  </si>
  <si>
    <t>Atmospheric Pressure Ratio, p/po</t>
  </si>
  <si>
    <t>Flight Mach number, M</t>
  </si>
  <si>
    <t>Margin of Safety, MS</t>
  </si>
  <si>
    <r>
      <t>Root Chord, c</t>
    </r>
    <r>
      <rPr>
        <b/>
        <vertAlign val="subscript"/>
        <sz val="12"/>
        <rFont val="Calibri"/>
        <family val="2"/>
      </rPr>
      <t xml:space="preserve">R </t>
    </r>
    <r>
      <rPr>
        <b/>
        <sz val="12"/>
        <rFont val="Calibri"/>
        <family val="2"/>
      </rPr>
      <t>in</t>
    </r>
  </si>
  <si>
    <r>
      <t>Tip Chord, c</t>
    </r>
    <r>
      <rPr>
        <b/>
        <vertAlign val="subscript"/>
        <sz val="12"/>
        <rFont val="Calibri"/>
        <family val="2"/>
      </rPr>
      <t>T</t>
    </r>
    <r>
      <rPr>
        <b/>
        <sz val="12"/>
        <rFont val="Calibri"/>
        <family val="2"/>
      </rPr>
      <t>, in</t>
    </r>
  </si>
  <si>
    <r>
      <t>Shear Modulus, G, lb/in</t>
    </r>
    <r>
      <rPr>
        <b/>
        <vertAlign val="superscript"/>
        <sz val="12"/>
        <rFont val="Calibri"/>
        <family val="2"/>
      </rPr>
      <t>2</t>
    </r>
  </si>
  <si>
    <r>
      <t>Panel Area, S, in</t>
    </r>
    <r>
      <rPr>
        <b/>
        <vertAlign val="superscript"/>
        <sz val="12"/>
        <rFont val="Calibri"/>
        <family val="2"/>
      </rPr>
      <t>2</t>
    </r>
  </si>
  <si>
    <t>Effective Chord, c(0.75), in</t>
  </si>
  <si>
    <r>
      <t>Flutter Mach number, M</t>
    </r>
    <r>
      <rPr>
        <b/>
        <vertAlign val="subscript"/>
        <sz val="12"/>
        <rFont val="Calibri"/>
        <family val="2"/>
      </rPr>
      <t>f</t>
    </r>
    <r>
      <rPr>
        <b/>
        <sz val="12"/>
        <rFont val="Calibri"/>
        <family val="2"/>
      </rPr>
      <t>, eq. 18</t>
    </r>
  </si>
  <si>
    <t>Gold Rush III</t>
  </si>
  <si>
    <t xml:space="preserve">      Al 6061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</si>
</sst>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Calibri"/>
      <family val="2"/>
    </font>
    <font>
      <b/>
      <vertAlign val="subscript"/>
      <sz val="12"/>
      <name val="Calibri"/>
      <family val="2"/>
    </font>
    <font>
      <b/>
      <vertAlign val="superscript"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"/>
  <sheetViews>
    <sheetView tabSelected="1" workbookViewId="0" topLeftCell="D2">
      <selection activeCell="G17" sqref="G17"/>
    </sheetView>
  </sheetViews>
  <sheetFormatPr defaultColWidth="9.140625" defaultRowHeight="12.75"/>
  <cols>
    <col min="2" max="3" width="12.140625" style="0" customWidth="1"/>
    <col min="4" max="4" width="12.8515625" style="0" customWidth="1"/>
    <col min="5" max="5" width="13.421875" style="0" customWidth="1"/>
    <col min="6" max="7" width="12.140625" style="0" customWidth="1"/>
    <col min="8" max="8" width="12.7109375" style="0" customWidth="1"/>
    <col min="9" max="10" width="12.00390625" style="0" customWidth="1"/>
    <col min="11" max="11" width="11.8515625" style="0" customWidth="1"/>
    <col min="12" max="12" width="11.7109375" style="0" customWidth="1"/>
    <col min="13" max="13" width="11.421875" style="0" customWidth="1"/>
    <col min="14" max="14" width="14.8515625" style="0" customWidth="1"/>
    <col min="15" max="15" width="13.421875" style="0" customWidth="1"/>
    <col min="16" max="16" width="13.140625" style="0" customWidth="1"/>
    <col min="17" max="17" width="12.421875" style="0" customWidth="1"/>
  </cols>
  <sheetData>
    <row r="3" ht="15.75">
      <c r="A3" s="5" t="s">
        <v>16</v>
      </c>
    </row>
    <row r="5" spans="2:17" ht="49.5" customHeight="1">
      <c r="B5" s="3" t="s">
        <v>10</v>
      </c>
      <c r="C5" s="3" t="s">
        <v>11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12</v>
      </c>
      <c r="I5" s="3" t="s">
        <v>5</v>
      </c>
      <c r="J5" s="3" t="s">
        <v>13</v>
      </c>
      <c r="K5" s="3" t="s">
        <v>6</v>
      </c>
      <c r="L5" s="3" t="s">
        <v>14</v>
      </c>
      <c r="M5" s="4" t="s">
        <v>0</v>
      </c>
      <c r="N5" s="3" t="s">
        <v>7</v>
      </c>
      <c r="O5" s="3" t="s">
        <v>15</v>
      </c>
      <c r="P5" s="3" t="s">
        <v>8</v>
      </c>
      <c r="Q5" s="3" t="s">
        <v>9</v>
      </c>
    </row>
    <row r="6" spans="2:17" ht="12.75">
      <c r="B6" s="1">
        <v>10</v>
      </c>
      <c r="C6" s="1">
        <v>2</v>
      </c>
      <c r="D6" s="1">
        <v>0.125</v>
      </c>
      <c r="E6" s="1">
        <v>5.5</v>
      </c>
      <c r="F6" s="1">
        <v>1037</v>
      </c>
      <c r="G6" s="1">
        <v>7686</v>
      </c>
      <c r="H6" s="1">
        <v>3800000</v>
      </c>
      <c r="I6">
        <f>C6/B6</f>
        <v>0.2</v>
      </c>
      <c r="J6">
        <f>(B6+C6)*E6/2</f>
        <v>33</v>
      </c>
      <c r="K6">
        <f>E6^2/J6</f>
        <v>0.9166666666666666</v>
      </c>
      <c r="L6">
        <f>B6/4+3*C6/4</f>
        <v>4</v>
      </c>
      <c r="M6">
        <f>39.3*K6^3/((D6/L6)^3*(K6+2))</f>
        <v>340086.979047619</v>
      </c>
      <c r="N6">
        <f>(1-0.0035662*G6/551.8)^(32.174/(1716*0.0035662))</f>
        <v>0.7650077079623746</v>
      </c>
      <c r="O6">
        <f>SQRT(H6/(M6*(I6+1)*N6/2))</f>
        <v>4.933876397651321</v>
      </c>
      <c r="P6" s="1">
        <v>0.915</v>
      </c>
      <c r="Q6" s="2">
        <f>(O6-P6)/P6</f>
        <v>4.392214642241881</v>
      </c>
    </row>
    <row r="7" ht="12.75">
      <c r="H7" t="s">
        <v>17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2010-08-01T21:34:36Z</dcterms:created>
  <dcterms:modified xsi:type="dcterms:W3CDTF">2012-12-27T17:44:13Z</dcterms:modified>
  <cp:category/>
  <cp:version/>
  <cp:contentType/>
  <cp:contentStatus/>
</cp:coreProperties>
</file>